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dith Borup\AppData\Local\Microsoft\Windows\INetCache\Content.Outlook\YHKJQRUL\"/>
    </mc:Choice>
  </mc:AlternateContent>
  <xr:revisionPtr revIDLastSave="0" documentId="13_ncr:1_{FD01BCCC-A08F-4DAA-A506-BC8A39E210F6}" xr6:coauthVersionLast="47" xr6:coauthVersionMax="47" xr10:uidLastSave="{00000000-0000-0000-0000-000000000000}"/>
  <bookViews>
    <workbookView xWindow="-110" yWindow="-110" windowWidth="19420" windowHeight="10300" tabRatio="647" xr2:uid="{00000000-000D-0000-FFFF-FFFF00000000}"/>
  </bookViews>
  <sheets>
    <sheet name="2022-2023 Accounts Pages 3-5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6" i="16" l="1"/>
  <c r="G147" i="16"/>
  <c r="I136" i="16"/>
  <c r="I128" i="16"/>
  <c r="I81" i="16"/>
  <c r="G110" i="16"/>
  <c r="E110" i="16"/>
  <c r="I108" i="16"/>
  <c r="I107" i="16"/>
  <c r="I106" i="16"/>
  <c r="I105" i="16"/>
  <c r="I104" i="16"/>
  <c r="I103" i="16"/>
  <c r="I102" i="16"/>
  <c r="I101" i="16"/>
  <c r="I100" i="16"/>
  <c r="I99" i="16"/>
  <c r="I98" i="16"/>
  <c r="I84" i="16"/>
  <c r="I80" i="16"/>
  <c r="I79" i="16"/>
  <c r="I110" i="16" l="1"/>
  <c r="G158" i="16"/>
  <c r="I158" i="16"/>
  <c r="I161" i="16" s="1"/>
  <c r="I86" i="16"/>
  <c r="I28" i="16"/>
  <c r="I19" i="16"/>
  <c r="I85" i="16" l="1"/>
  <c r="I150" i="16" l="1"/>
  <c r="G136" i="16"/>
  <c r="G25" i="16" s="1"/>
  <c r="I87" i="16"/>
  <c r="I83" i="16"/>
  <c r="I82" i="16"/>
  <c r="I78" i="16"/>
  <c r="I77" i="16"/>
  <c r="I76" i="16"/>
  <c r="G89" i="16"/>
  <c r="G24" i="16" s="1"/>
  <c r="E89" i="16"/>
  <c r="G16" i="16" s="1"/>
  <c r="G150" i="16" l="1"/>
  <c r="G26" i="16" s="1"/>
  <c r="I89" i="16"/>
  <c r="I165" i="16" l="1"/>
  <c r="G161" i="16"/>
  <c r="G165" i="16" s="1"/>
  <c r="G28" i="16"/>
  <c r="G19" i="16"/>
  <c r="G30" i="16" l="1"/>
  <c r="G39" i="16" s="1"/>
  <c r="I30" i="16"/>
  <c r="I39" i="16" s="1"/>
  <c r="I41" i="16" s="1"/>
  <c r="I43" i="16" l="1"/>
  <c r="G37" i="16"/>
  <c r="G41" i="16" s="1"/>
  <c r="G43" i="16" s="1"/>
</calcChain>
</file>

<file path=xl/sharedStrings.xml><?xml version="1.0" encoding="utf-8"?>
<sst xmlns="http://schemas.openxmlformats.org/spreadsheetml/2006/main" count="131" uniqueCount="84">
  <si>
    <t>Total Receipts</t>
  </si>
  <si>
    <t>Total Payments</t>
  </si>
  <si>
    <t>Spring Classes</t>
  </si>
  <si>
    <t>Highland Gateway</t>
  </si>
  <si>
    <t>Bank Interest</t>
  </si>
  <si>
    <t>Governance</t>
  </si>
  <si>
    <t>Treasurer</t>
  </si>
  <si>
    <t xml:space="preserve"> </t>
  </si>
  <si>
    <t>Petty Cash</t>
  </si>
  <si>
    <t>Summer Dances</t>
  </si>
  <si>
    <t>Donations</t>
  </si>
  <si>
    <t>Thursday Evening Class</t>
  </si>
  <si>
    <t>Receipts</t>
  </si>
  <si>
    <t>Payments</t>
  </si>
  <si>
    <t>The Royal Scottish Country Dance Society (Perth &amp; Perthshire Branch)</t>
  </si>
  <si>
    <t>Page 3</t>
  </si>
  <si>
    <t>Registered as a Charity in Scotland - No. SC024464</t>
  </si>
  <si>
    <t>Receipts &amp; Payments Account</t>
  </si>
  <si>
    <t>Note</t>
  </si>
  <si>
    <t>£</t>
  </si>
  <si>
    <t xml:space="preserve">£   </t>
  </si>
  <si>
    <t>Branch Subscriptions</t>
  </si>
  <si>
    <t>Society Subscriptions</t>
  </si>
  <si>
    <t>Charitable Activities</t>
  </si>
  <si>
    <t>Other Activities</t>
  </si>
  <si>
    <t>Surplus / -Deficit for Period</t>
  </si>
  <si>
    <t>Bank and Cash in Hand</t>
  </si>
  <si>
    <t>Opening Balances</t>
  </si>
  <si>
    <t>Closing Balances</t>
  </si>
  <si>
    <t>Funds</t>
  </si>
  <si>
    <t>Approved by the Trustees and signed on their behalf</t>
  </si>
  <si>
    <t>Page 4</t>
  </si>
  <si>
    <t>1.  Basis of Preparation</t>
  </si>
  <si>
    <t>monies received and paid via the bank and in cash during the financial year.</t>
  </si>
  <si>
    <t>2.a</t>
  </si>
  <si>
    <t>Surplus /</t>
  </si>
  <si>
    <t>-Deficit</t>
  </si>
  <si>
    <t>Wednesday Class</t>
  </si>
  <si>
    <t>Total Charitable Activities</t>
  </si>
  <si>
    <t>2.b</t>
  </si>
  <si>
    <t>Page 5</t>
  </si>
  <si>
    <t>3.  Other Activities</t>
  </si>
  <si>
    <t>Printing, Postage &amp; Stationery</t>
  </si>
  <si>
    <t xml:space="preserve">Honorarium - Treasurer </t>
  </si>
  <si>
    <t>Honorarium - Secretary</t>
  </si>
  <si>
    <t>Insurance</t>
  </si>
  <si>
    <t>Website</t>
  </si>
  <si>
    <t>Sports Medicine Clinic</t>
  </si>
  <si>
    <t>4.  Governance Costs</t>
  </si>
  <si>
    <t>Disclosure Protection</t>
  </si>
  <si>
    <t>5.  Funds</t>
  </si>
  <si>
    <t>Year end in bank - Treasurer`s Account</t>
  </si>
  <si>
    <t>Less outstanding cheques</t>
  </si>
  <si>
    <t>Year end in bank - Reserve Account</t>
  </si>
  <si>
    <t>Total funds in bank</t>
  </si>
  <si>
    <t>Total funds available</t>
  </si>
  <si>
    <t>All funds were unrestricted</t>
  </si>
  <si>
    <t>Thursday Afternoon Class</t>
  </si>
  <si>
    <t xml:space="preserve">AGM </t>
  </si>
  <si>
    <t>Total Other Activities</t>
  </si>
  <si>
    <t>Total Governance Costs</t>
  </si>
  <si>
    <t>Judith Borup</t>
  </si>
  <si>
    <t>The Accounts have been prepared on a Receipts and Payments basis, summarising only those</t>
  </si>
  <si>
    <t>95th Anniversary Book</t>
  </si>
  <si>
    <t>Meeting Room Hire / Zoom</t>
  </si>
  <si>
    <t>Two Class Floats</t>
  </si>
  <si>
    <t>2021/22</t>
  </si>
  <si>
    <t>Charitable Activities 2021/22</t>
  </si>
  <si>
    <t>Outdoor/Indoor Dances</t>
  </si>
  <si>
    <t>95th Anniversary Book Class</t>
  </si>
  <si>
    <t>Perth Ball</t>
  </si>
  <si>
    <t>New Year Dance</t>
  </si>
  <si>
    <t>PAT Testing</t>
  </si>
  <si>
    <t>Retiring Teachers</t>
  </si>
  <si>
    <t>For the Year to 30th April 2023</t>
  </si>
  <si>
    <t>2022/23</t>
  </si>
  <si>
    <t>Charitable Activities 2022/23</t>
  </si>
  <si>
    <t>Book 53 Dance Trial Class</t>
  </si>
  <si>
    <t>Notes to the Accounts for the Year to 30th April 2023</t>
  </si>
  <si>
    <t>Scroll of Honour Award</t>
  </si>
  <si>
    <t>Statement of Balances as at 30th April 2023</t>
  </si>
  <si>
    <t>Gifts   -</t>
  </si>
  <si>
    <t xml:space="preserve">          -</t>
  </si>
  <si>
    <t>10th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</si>
</sst>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3" fontId="0" fillId="0" borderId="0" xfId="0" applyNumberFormat="1"/>
    <xf numFmtId="0" fontId="2" fillId="0" borderId="0" xfId="0" quotePrefix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0" fillId="0" borderId="0" xfId="0" quotePrefix="1"/>
    <xf numFmtId="2" fontId="2" fillId="0" borderId="0" xfId="0" applyNumberFormat="1" applyFont="1"/>
    <xf numFmtId="0" fontId="0" fillId="0" borderId="0" xfId="0" quotePrefix="1" applyAlignment="1">
      <alignment horizontal="right"/>
    </xf>
    <xf numFmtId="4" fontId="2" fillId="0" borderId="1" xfId="0" applyNumberFormat="1" applyFont="1" applyBorder="1"/>
    <xf numFmtId="2" fontId="0" fillId="0" borderId="0" xfId="0" applyNumberFormat="1" applyAlignment="1">
      <alignment horizontal="right"/>
    </xf>
    <xf numFmtId="2" fontId="0" fillId="0" borderId="2" xfId="0" applyNumberFormat="1" applyBorder="1"/>
    <xf numFmtId="0" fontId="2" fillId="0" borderId="0" xfId="0" quotePrefix="1" applyFont="1" applyAlignment="1">
      <alignment horizontal="center"/>
    </xf>
    <xf numFmtId="2" fontId="2" fillId="0" borderId="1" xfId="0" applyNumberFormat="1" applyFont="1" applyBorder="1"/>
    <xf numFmtId="0" fontId="1" fillId="0" borderId="0" xfId="0" applyFont="1"/>
    <xf numFmtId="4" fontId="4" fillId="0" borderId="0" xfId="1" applyNumberFormat="1" applyFont="1"/>
    <xf numFmtId="15" fontId="1" fillId="0" borderId="0" xfId="0" quotePrefix="1" applyNumberFormat="1" applyFont="1"/>
  </cellXfs>
  <cellStyles count="3">
    <cellStyle name="Comma" xfId="1" builtinId="3"/>
    <cellStyle name="Normal" xfId="0" builtinId="0"/>
    <cellStyle name="Normal 2" xfId="2" xr:uid="{72D447DF-3C02-459E-B7E3-E55F664457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25B7-2531-46A7-AE09-C9B179413F3E}">
  <dimension ref="A1:K167"/>
  <sheetViews>
    <sheetView tabSelected="1" zoomScaleNormal="100" workbookViewId="0">
      <selection activeCell="M60" sqref="M60"/>
    </sheetView>
  </sheetViews>
  <sheetFormatPr defaultRowHeight="12.5" x14ac:dyDescent="0.25"/>
  <cols>
    <col min="4" max="4" width="13.36328125" customWidth="1"/>
    <col min="5" max="5" width="10.6328125" customWidth="1"/>
    <col min="7" max="7" width="10.6328125" customWidth="1"/>
    <col min="9" max="9" width="10.6328125" customWidth="1"/>
    <col min="260" max="260" width="10.453125" customWidth="1"/>
    <col min="263" max="263" width="9.54296875" bestFit="1" customWidth="1"/>
    <col min="516" max="516" width="10.453125" customWidth="1"/>
    <col min="519" max="519" width="9.54296875" bestFit="1" customWidth="1"/>
    <col min="772" max="772" width="10.453125" customWidth="1"/>
    <col min="775" max="775" width="9.54296875" bestFit="1" customWidth="1"/>
    <col min="1028" max="1028" width="10.453125" customWidth="1"/>
    <col min="1031" max="1031" width="9.54296875" bestFit="1" customWidth="1"/>
    <col min="1284" max="1284" width="10.453125" customWidth="1"/>
    <col min="1287" max="1287" width="9.54296875" bestFit="1" customWidth="1"/>
    <col min="1540" max="1540" width="10.453125" customWidth="1"/>
    <col min="1543" max="1543" width="9.54296875" bestFit="1" customWidth="1"/>
    <col min="1796" max="1796" width="10.453125" customWidth="1"/>
    <col min="1799" max="1799" width="9.54296875" bestFit="1" customWidth="1"/>
    <col min="2052" max="2052" width="10.453125" customWidth="1"/>
    <col min="2055" max="2055" width="9.54296875" bestFit="1" customWidth="1"/>
    <col min="2308" max="2308" width="10.453125" customWidth="1"/>
    <col min="2311" max="2311" width="9.54296875" bestFit="1" customWidth="1"/>
    <col min="2564" max="2564" width="10.453125" customWidth="1"/>
    <col min="2567" max="2567" width="9.54296875" bestFit="1" customWidth="1"/>
    <col min="2820" max="2820" width="10.453125" customWidth="1"/>
    <col min="2823" max="2823" width="9.54296875" bestFit="1" customWidth="1"/>
    <col min="3076" max="3076" width="10.453125" customWidth="1"/>
    <col min="3079" max="3079" width="9.54296875" bestFit="1" customWidth="1"/>
    <col min="3332" max="3332" width="10.453125" customWidth="1"/>
    <col min="3335" max="3335" width="9.54296875" bestFit="1" customWidth="1"/>
    <col min="3588" max="3588" width="10.453125" customWidth="1"/>
    <col min="3591" max="3591" width="9.54296875" bestFit="1" customWidth="1"/>
    <col min="3844" max="3844" width="10.453125" customWidth="1"/>
    <col min="3847" max="3847" width="9.54296875" bestFit="1" customWidth="1"/>
    <col min="4100" max="4100" width="10.453125" customWidth="1"/>
    <col min="4103" max="4103" width="9.54296875" bestFit="1" customWidth="1"/>
    <col min="4356" max="4356" width="10.453125" customWidth="1"/>
    <col min="4359" max="4359" width="9.54296875" bestFit="1" customWidth="1"/>
    <col min="4612" max="4612" width="10.453125" customWidth="1"/>
    <col min="4615" max="4615" width="9.54296875" bestFit="1" customWidth="1"/>
    <col min="4868" max="4868" width="10.453125" customWidth="1"/>
    <col min="4871" max="4871" width="9.54296875" bestFit="1" customWidth="1"/>
    <col min="5124" max="5124" width="10.453125" customWidth="1"/>
    <col min="5127" max="5127" width="9.54296875" bestFit="1" customWidth="1"/>
    <col min="5380" max="5380" width="10.453125" customWidth="1"/>
    <col min="5383" max="5383" width="9.54296875" bestFit="1" customWidth="1"/>
    <col min="5636" max="5636" width="10.453125" customWidth="1"/>
    <col min="5639" max="5639" width="9.54296875" bestFit="1" customWidth="1"/>
    <col min="5892" max="5892" width="10.453125" customWidth="1"/>
    <col min="5895" max="5895" width="9.54296875" bestFit="1" customWidth="1"/>
    <col min="6148" max="6148" width="10.453125" customWidth="1"/>
    <col min="6151" max="6151" width="9.54296875" bestFit="1" customWidth="1"/>
    <col min="6404" max="6404" width="10.453125" customWidth="1"/>
    <col min="6407" max="6407" width="9.54296875" bestFit="1" customWidth="1"/>
    <col min="6660" max="6660" width="10.453125" customWidth="1"/>
    <col min="6663" max="6663" width="9.54296875" bestFit="1" customWidth="1"/>
    <col min="6916" max="6916" width="10.453125" customWidth="1"/>
    <col min="6919" max="6919" width="9.54296875" bestFit="1" customWidth="1"/>
    <col min="7172" max="7172" width="10.453125" customWidth="1"/>
    <col min="7175" max="7175" width="9.54296875" bestFit="1" customWidth="1"/>
    <col min="7428" max="7428" width="10.453125" customWidth="1"/>
    <col min="7431" max="7431" width="9.54296875" bestFit="1" customWidth="1"/>
    <col min="7684" max="7684" width="10.453125" customWidth="1"/>
    <col min="7687" max="7687" width="9.54296875" bestFit="1" customWidth="1"/>
    <col min="7940" max="7940" width="10.453125" customWidth="1"/>
    <col min="7943" max="7943" width="9.54296875" bestFit="1" customWidth="1"/>
    <col min="8196" max="8196" width="10.453125" customWidth="1"/>
    <col min="8199" max="8199" width="9.54296875" bestFit="1" customWidth="1"/>
    <col min="8452" max="8452" width="10.453125" customWidth="1"/>
    <col min="8455" max="8455" width="9.54296875" bestFit="1" customWidth="1"/>
    <col min="8708" max="8708" width="10.453125" customWidth="1"/>
    <col min="8711" max="8711" width="9.54296875" bestFit="1" customWidth="1"/>
    <col min="8964" max="8964" width="10.453125" customWidth="1"/>
    <col min="8967" max="8967" width="9.54296875" bestFit="1" customWidth="1"/>
    <col min="9220" max="9220" width="10.453125" customWidth="1"/>
    <col min="9223" max="9223" width="9.54296875" bestFit="1" customWidth="1"/>
    <col min="9476" max="9476" width="10.453125" customWidth="1"/>
    <col min="9479" max="9479" width="9.54296875" bestFit="1" customWidth="1"/>
    <col min="9732" max="9732" width="10.453125" customWidth="1"/>
    <col min="9735" max="9735" width="9.54296875" bestFit="1" customWidth="1"/>
    <col min="9988" max="9988" width="10.453125" customWidth="1"/>
    <col min="9991" max="9991" width="9.54296875" bestFit="1" customWidth="1"/>
    <col min="10244" max="10244" width="10.453125" customWidth="1"/>
    <col min="10247" max="10247" width="9.54296875" bestFit="1" customWidth="1"/>
    <col min="10500" max="10500" width="10.453125" customWidth="1"/>
    <col min="10503" max="10503" width="9.54296875" bestFit="1" customWidth="1"/>
    <col min="10756" max="10756" width="10.453125" customWidth="1"/>
    <col min="10759" max="10759" width="9.54296875" bestFit="1" customWidth="1"/>
    <col min="11012" max="11012" width="10.453125" customWidth="1"/>
    <col min="11015" max="11015" width="9.54296875" bestFit="1" customWidth="1"/>
    <col min="11268" max="11268" width="10.453125" customWidth="1"/>
    <col min="11271" max="11271" width="9.54296875" bestFit="1" customWidth="1"/>
    <col min="11524" max="11524" width="10.453125" customWidth="1"/>
    <col min="11527" max="11527" width="9.54296875" bestFit="1" customWidth="1"/>
    <col min="11780" max="11780" width="10.453125" customWidth="1"/>
    <col min="11783" max="11783" width="9.54296875" bestFit="1" customWidth="1"/>
    <col min="12036" max="12036" width="10.453125" customWidth="1"/>
    <col min="12039" max="12039" width="9.54296875" bestFit="1" customWidth="1"/>
    <col min="12292" max="12292" width="10.453125" customWidth="1"/>
    <col min="12295" max="12295" width="9.54296875" bestFit="1" customWidth="1"/>
    <col min="12548" max="12548" width="10.453125" customWidth="1"/>
    <col min="12551" max="12551" width="9.54296875" bestFit="1" customWidth="1"/>
    <col min="12804" max="12804" width="10.453125" customWidth="1"/>
    <col min="12807" max="12807" width="9.54296875" bestFit="1" customWidth="1"/>
    <col min="13060" max="13060" width="10.453125" customWidth="1"/>
    <col min="13063" max="13063" width="9.54296875" bestFit="1" customWidth="1"/>
    <col min="13316" max="13316" width="10.453125" customWidth="1"/>
    <col min="13319" max="13319" width="9.54296875" bestFit="1" customWidth="1"/>
    <col min="13572" max="13572" width="10.453125" customWidth="1"/>
    <col min="13575" max="13575" width="9.54296875" bestFit="1" customWidth="1"/>
    <col min="13828" max="13828" width="10.453125" customWidth="1"/>
    <col min="13831" max="13831" width="9.54296875" bestFit="1" customWidth="1"/>
    <col min="14084" max="14084" width="10.453125" customWidth="1"/>
    <col min="14087" max="14087" width="9.54296875" bestFit="1" customWidth="1"/>
    <col min="14340" max="14340" width="10.453125" customWidth="1"/>
    <col min="14343" max="14343" width="9.54296875" bestFit="1" customWidth="1"/>
    <col min="14596" max="14596" width="10.453125" customWidth="1"/>
    <col min="14599" max="14599" width="9.54296875" bestFit="1" customWidth="1"/>
    <col min="14852" max="14852" width="10.453125" customWidth="1"/>
    <col min="14855" max="14855" width="9.54296875" bestFit="1" customWidth="1"/>
    <col min="15108" max="15108" width="10.453125" customWidth="1"/>
    <col min="15111" max="15111" width="9.54296875" bestFit="1" customWidth="1"/>
    <col min="15364" max="15364" width="10.453125" customWidth="1"/>
    <col min="15367" max="15367" width="9.54296875" bestFit="1" customWidth="1"/>
    <col min="15620" max="15620" width="10.453125" customWidth="1"/>
    <col min="15623" max="15623" width="9.54296875" bestFit="1" customWidth="1"/>
    <col min="15876" max="15876" width="10.453125" customWidth="1"/>
    <col min="15879" max="15879" width="9.54296875" bestFit="1" customWidth="1"/>
    <col min="16132" max="16132" width="10.453125" customWidth="1"/>
    <col min="16135" max="16135" width="9.54296875" bestFit="1" customWidth="1"/>
  </cols>
  <sheetData>
    <row r="1" spans="1:11" ht="13" x14ac:dyDescent="0.3">
      <c r="I1" s="8" t="s">
        <v>15</v>
      </c>
    </row>
    <row r="4" spans="1:11" ht="13" x14ac:dyDescent="0.3">
      <c r="A4" s="1" t="s">
        <v>14</v>
      </c>
    </row>
    <row r="5" spans="1:11" x14ac:dyDescent="0.25">
      <c r="I5" s="9"/>
    </row>
    <row r="6" spans="1:11" ht="13" x14ac:dyDescent="0.3">
      <c r="A6" s="1" t="s">
        <v>16</v>
      </c>
      <c r="G6" s="25"/>
      <c r="I6" s="8"/>
    </row>
    <row r="9" spans="1:11" ht="13" x14ac:dyDescent="0.3">
      <c r="A9" s="1" t="s">
        <v>17</v>
      </c>
      <c r="G9" s="10"/>
      <c r="H9" s="10"/>
      <c r="I9" s="10"/>
    </row>
    <row r="10" spans="1:11" ht="13" x14ac:dyDescent="0.3">
      <c r="A10" s="1" t="s">
        <v>74</v>
      </c>
      <c r="E10" s="8" t="s">
        <v>18</v>
      </c>
      <c r="F10" s="8"/>
      <c r="G10" s="6" t="s">
        <v>75</v>
      </c>
      <c r="H10" s="10"/>
      <c r="I10" s="6" t="s">
        <v>66</v>
      </c>
    </row>
    <row r="11" spans="1:11" ht="13" x14ac:dyDescent="0.3">
      <c r="E11" s="11"/>
      <c r="G11" s="6" t="s">
        <v>19</v>
      </c>
      <c r="I11" s="22" t="s">
        <v>20</v>
      </c>
    </row>
    <row r="12" spans="1:11" ht="13" x14ac:dyDescent="0.3">
      <c r="A12" s="1" t="s">
        <v>12</v>
      </c>
      <c r="E12" s="11"/>
    </row>
    <row r="13" spans="1:11" ht="13" x14ac:dyDescent="0.3">
      <c r="A13" s="1"/>
      <c r="E13" s="11"/>
    </row>
    <row r="14" spans="1:11" ht="13" x14ac:dyDescent="0.3">
      <c r="A14" s="1"/>
      <c r="B14" t="s">
        <v>21</v>
      </c>
      <c r="G14" s="5">
        <v>534</v>
      </c>
      <c r="H14" s="2"/>
      <c r="I14" s="5">
        <v>719</v>
      </c>
    </row>
    <row r="15" spans="1:11" ht="13" x14ac:dyDescent="0.3">
      <c r="A15" s="1"/>
      <c r="B15" t="s">
        <v>22</v>
      </c>
      <c r="E15" s="2"/>
      <c r="G15" s="5">
        <v>1870</v>
      </c>
      <c r="H15" s="2"/>
      <c r="I15" s="5">
        <v>1469</v>
      </c>
      <c r="K15" s="5"/>
    </row>
    <row r="16" spans="1:11" ht="13" x14ac:dyDescent="0.3">
      <c r="A16" s="1"/>
      <c r="B16" t="s">
        <v>23</v>
      </c>
      <c r="E16" s="11">
        <v>2</v>
      </c>
      <c r="G16" s="5">
        <f>+E89</f>
        <v>13384.5</v>
      </c>
      <c r="H16" s="2"/>
      <c r="I16" s="5">
        <v>7142.63</v>
      </c>
    </row>
    <row r="17" spans="1:9" ht="13" x14ac:dyDescent="0.3">
      <c r="A17" s="1"/>
      <c r="B17" t="s">
        <v>4</v>
      </c>
      <c r="G17" s="5">
        <v>22</v>
      </c>
      <c r="H17" s="2"/>
      <c r="I17" s="5">
        <v>0.83</v>
      </c>
    </row>
    <row r="18" spans="1:9" ht="13" x14ac:dyDescent="0.3">
      <c r="A18" s="1"/>
      <c r="E18" s="11"/>
      <c r="H18" s="2"/>
      <c r="I18" s="2"/>
    </row>
    <row r="19" spans="1:9" ht="13" x14ac:dyDescent="0.3">
      <c r="A19" s="1"/>
      <c r="B19" s="1" t="s">
        <v>0</v>
      </c>
      <c r="E19" s="11"/>
      <c r="G19" s="17">
        <f>SUM(G14:G18)</f>
        <v>15810.5</v>
      </c>
      <c r="H19" s="2"/>
      <c r="I19" s="17">
        <f>SUM(I14:I18)</f>
        <v>9331.4600000000009</v>
      </c>
    </row>
    <row r="20" spans="1:9" ht="13" x14ac:dyDescent="0.3">
      <c r="A20" s="1"/>
      <c r="E20" s="11"/>
      <c r="H20" s="2"/>
      <c r="I20" s="2"/>
    </row>
    <row r="21" spans="1:9" ht="13" x14ac:dyDescent="0.3">
      <c r="A21" s="1" t="s">
        <v>13</v>
      </c>
      <c r="E21" s="11"/>
      <c r="H21" s="2"/>
      <c r="I21" s="2"/>
    </row>
    <row r="22" spans="1:9" ht="13" x14ac:dyDescent="0.3">
      <c r="A22" s="1"/>
      <c r="E22" s="11"/>
      <c r="H22" s="2"/>
      <c r="I22" s="2"/>
    </row>
    <row r="23" spans="1:9" ht="13" x14ac:dyDescent="0.3">
      <c r="A23" s="1"/>
      <c r="B23" t="s">
        <v>22</v>
      </c>
      <c r="E23" s="11"/>
      <c r="G23" s="5">
        <v>1870</v>
      </c>
      <c r="H23" s="2"/>
      <c r="I23" s="5">
        <v>1469</v>
      </c>
    </row>
    <row r="24" spans="1:9" ht="13" x14ac:dyDescent="0.3">
      <c r="A24" s="1"/>
      <c r="B24" t="s">
        <v>23</v>
      </c>
      <c r="E24" s="11">
        <v>2</v>
      </c>
      <c r="G24" s="5">
        <f>+G89</f>
        <v>12727.37</v>
      </c>
      <c r="H24" s="2"/>
      <c r="I24" s="5">
        <v>6506.87</v>
      </c>
    </row>
    <row r="25" spans="1:9" ht="13" x14ac:dyDescent="0.3">
      <c r="A25" s="1"/>
      <c r="B25" t="s">
        <v>24</v>
      </c>
      <c r="E25" s="11">
        <v>3</v>
      </c>
      <c r="G25" s="5">
        <f>+G136</f>
        <v>317.39999999999998</v>
      </c>
      <c r="H25" s="2"/>
      <c r="I25" s="5">
        <v>551.51</v>
      </c>
    </row>
    <row r="26" spans="1:9" ht="13" x14ac:dyDescent="0.3">
      <c r="A26" s="1"/>
      <c r="B26" t="s">
        <v>5</v>
      </c>
      <c r="E26" s="11">
        <v>4</v>
      </c>
      <c r="G26" s="5">
        <f>+G150</f>
        <v>645.52</v>
      </c>
      <c r="H26" s="2"/>
      <c r="I26" s="5">
        <v>706.04</v>
      </c>
    </row>
    <row r="27" spans="1:9" ht="13" x14ac:dyDescent="0.3">
      <c r="A27" s="1"/>
      <c r="E27" s="11"/>
      <c r="H27" s="2"/>
      <c r="I27" s="2"/>
    </row>
    <row r="28" spans="1:9" ht="13" x14ac:dyDescent="0.3">
      <c r="A28" s="1"/>
      <c r="B28" s="1" t="s">
        <v>1</v>
      </c>
      <c r="E28" s="11"/>
      <c r="G28" s="17">
        <f>SUM(G23:G27)</f>
        <v>15560.29</v>
      </c>
      <c r="H28" s="2"/>
      <c r="I28" s="17">
        <f>SUM(I23:I27)</f>
        <v>9233.4199999999983</v>
      </c>
    </row>
    <row r="29" spans="1:9" ht="13" x14ac:dyDescent="0.3">
      <c r="A29" s="1"/>
      <c r="E29" s="11"/>
      <c r="H29" s="2"/>
      <c r="I29" s="2"/>
    </row>
    <row r="30" spans="1:9" ht="13" x14ac:dyDescent="0.3">
      <c r="A30" s="12" t="s">
        <v>25</v>
      </c>
      <c r="E30" s="13"/>
      <c r="G30" s="23">
        <f>G19-G28</f>
        <v>250.20999999999913</v>
      </c>
      <c r="H30" s="3"/>
      <c r="I30" s="19">
        <f>I19-I28</f>
        <v>98.040000000002692</v>
      </c>
    </row>
    <row r="31" spans="1:9" ht="13" x14ac:dyDescent="0.3">
      <c r="A31" s="1"/>
      <c r="E31" s="11"/>
    </row>
    <row r="32" spans="1:9" ht="13" x14ac:dyDescent="0.3">
      <c r="A32" s="1"/>
      <c r="E32" s="11"/>
    </row>
    <row r="33" spans="1:9" ht="13" x14ac:dyDescent="0.3">
      <c r="A33" s="1" t="s">
        <v>80</v>
      </c>
      <c r="E33" s="14" t="s">
        <v>18</v>
      </c>
      <c r="G33" s="6" t="s">
        <v>75</v>
      </c>
      <c r="H33" s="10"/>
      <c r="I33" s="6" t="s">
        <v>66</v>
      </c>
    </row>
    <row r="34" spans="1:9" ht="13" x14ac:dyDescent="0.3">
      <c r="A34" s="1"/>
      <c r="E34" s="11"/>
      <c r="G34" s="6" t="s">
        <v>19</v>
      </c>
      <c r="I34" s="10" t="s">
        <v>20</v>
      </c>
    </row>
    <row r="35" spans="1:9" ht="13" x14ac:dyDescent="0.3">
      <c r="A35" s="1" t="s">
        <v>26</v>
      </c>
      <c r="E35" s="11"/>
      <c r="G35" s="7"/>
    </row>
    <row r="36" spans="1:9" ht="13" x14ac:dyDescent="0.3">
      <c r="A36" s="1"/>
      <c r="E36" s="11"/>
    </row>
    <row r="37" spans="1:9" ht="13" x14ac:dyDescent="0.3">
      <c r="A37" s="1"/>
      <c r="B37" t="s">
        <v>27</v>
      </c>
      <c r="E37" s="11"/>
      <c r="G37" s="5">
        <f>+I41</f>
        <v>9093.2000000000025</v>
      </c>
      <c r="I37">
        <v>8995.16</v>
      </c>
    </row>
    <row r="38" spans="1:9" ht="13" x14ac:dyDescent="0.3">
      <c r="A38" s="1"/>
      <c r="E38" s="11"/>
    </row>
    <row r="39" spans="1:9" ht="13" x14ac:dyDescent="0.3">
      <c r="A39" s="1"/>
      <c r="B39" t="s">
        <v>25</v>
      </c>
      <c r="E39" s="11"/>
      <c r="G39" s="5">
        <f>+G30</f>
        <v>250.20999999999913</v>
      </c>
      <c r="I39" s="2">
        <f>+I30</f>
        <v>98.040000000002692</v>
      </c>
    </row>
    <row r="40" spans="1:9" ht="13" x14ac:dyDescent="0.3">
      <c r="A40" s="1"/>
      <c r="E40" s="11"/>
    </row>
    <row r="41" spans="1:9" ht="13" x14ac:dyDescent="0.3">
      <c r="A41" s="1"/>
      <c r="B41" s="4" t="s">
        <v>28</v>
      </c>
      <c r="E41" s="11">
        <v>5</v>
      </c>
      <c r="G41" s="5">
        <f>+G37+G39</f>
        <v>9343.4100000000017</v>
      </c>
      <c r="I41" s="5">
        <f>SUM(I37:I40)</f>
        <v>9093.2000000000025</v>
      </c>
    </row>
    <row r="42" spans="1:9" ht="13" x14ac:dyDescent="0.3">
      <c r="A42" s="1"/>
      <c r="B42" s="4"/>
      <c r="E42" s="11"/>
      <c r="I42" s="5"/>
    </row>
    <row r="43" spans="1:9" ht="13" x14ac:dyDescent="0.3">
      <c r="A43" s="1"/>
      <c r="B43" t="s">
        <v>29</v>
      </c>
      <c r="E43" s="11">
        <v>5</v>
      </c>
      <c r="G43" s="5">
        <f>+G41</f>
        <v>9343.4100000000017</v>
      </c>
      <c r="I43" s="5">
        <f>+I41</f>
        <v>9093.2000000000025</v>
      </c>
    </row>
    <row r="44" spans="1:9" ht="13" x14ac:dyDescent="0.3">
      <c r="A44" s="1"/>
      <c r="E44" s="11"/>
      <c r="G44" s="2"/>
      <c r="I44" s="2"/>
    </row>
    <row r="45" spans="1:9" ht="13" x14ac:dyDescent="0.3">
      <c r="A45" s="1"/>
      <c r="E45" s="11"/>
      <c r="G45" s="2"/>
      <c r="I45" s="2"/>
    </row>
    <row r="47" spans="1:9" x14ac:dyDescent="0.25">
      <c r="A47" t="s">
        <v>30</v>
      </c>
    </row>
    <row r="52" spans="1:9" x14ac:dyDescent="0.25">
      <c r="A52" s="4" t="s">
        <v>61</v>
      </c>
      <c r="B52" s="15"/>
    </row>
    <row r="53" spans="1:9" x14ac:dyDescent="0.25">
      <c r="A53" t="s">
        <v>6</v>
      </c>
      <c r="B53" s="15"/>
    </row>
    <row r="54" spans="1:9" x14ac:dyDescent="0.25">
      <c r="B54" s="15"/>
      <c r="C54" s="16"/>
    </row>
    <row r="55" spans="1:9" x14ac:dyDescent="0.25">
      <c r="A55" s="26" t="s">
        <v>83</v>
      </c>
    </row>
    <row r="58" spans="1:9" ht="13" x14ac:dyDescent="0.3">
      <c r="I58" s="8" t="s">
        <v>31</v>
      </c>
    </row>
    <row r="59" spans="1:9" ht="13" x14ac:dyDescent="0.3">
      <c r="A59" s="1"/>
      <c r="I59" s="8"/>
    </row>
    <row r="60" spans="1:9" ht="13" x14ac:dyDescent="0.3">
      <c r="A60" s="1"/>
      <c r="I60" s="8"/>
    </row>
    <row r="61" spans="1:9" ht="13" x14ac:dyDescent="0.3">
      <c r="A61" s="1" t="s">
        <v>14</v>
      </c>
      <c r="I61" s="8"/>
    </row>
    <row r="63" spans="1:9" ht="13" x14ac:dyDescent="0.3">
      <c r="A63" s="1" t="s">
        <v>78</v>
      </c>
      <c r="D63" s="1"/>
    </row>
    <row r="66" spans="1:9" ht="13" x14ac:dyDescent="0.3">
      <c r="A66" s="12" t="s">
        <v>32</v>
      </c>
    </row>
    <row r="68" spans="1:9" x14ac:dyDescent="0.25">
      <c r="A68" s="24" t="s">
        <v>62</v>
      </c>
    </row>
    <row r="69" spans="1:9" x14ac:dyDescent="0.25">
      <c r="A69" t="s">
        <v>33</v>
      </c>
    </row>
    <row r="72" spans="1:9" ht="13" x14ac:dyDescent="0.3">
      <c r="A72" s="12" t="s">
        <v>34</v>
      </c>
      <c r="B72" s="1" t="s">
        <v>76</v>
      </c>
      <c r="E72" s="8"/>
      <c r="F72" s="8"/>
      <c r="G72" s="8"/>
      <c r="H72" s="8"/>
      <c r="I72" s="6" t="s">
        <v>35</v>
      </c>
    </row>
    <row r="73" spans="1:9" ht="13" x14ac:dyDescent="0.3">
      <c r="E73" s="6" t="s">
        <v>12</v>
      </c>
      <c r="F73" s="8"/>
      <c r="G73" s="8" t="s">
        <v>13</v>
      </c>
      <c r="H73" s="8"/>
      <c r="I73" s="22" t="s">
        <v>36</v>
      </c>
    </row>
    <row r="74" spans="1:9" ht="13" x14ac:dyDescent="0.3">
      <c r="E74" s="6" t="s">
        <v>19</v>
      </c>
      <c r="G74" s="6" t="s">
        <v>19</v>
      </c>
      <c r="I74" s="6" t="s">
        <v>19</v>
      </c>
    </row>
    <row r="75" spans="1:9" ht="13" x14ac:dyDescent="0.3">
      <c r="E75" s="6"/>
      <c r="G75" s="6"/>
      <c r="I75" s="6"/>
    </row>
    <row r="76" spans="1:9" x14ac:dyDescent="0.25">
      <c r="B76" s="4" t="s">
        <v>37</v>
      </c>
      <c r="E76" s="5">
        <v>1799</v>
      </c>
      <c r="G76" s="5">
        <v>1820</v>
      </c>
      <c r="I76" s="5">
        <f t="shared" ref="I76:I87" si="0">+E76-G76</f>
        <v>-21</v>
      </c>
    </row>
    <row r="77" spans="1:9" x14ac:dyDescent="0.25">
      <c r="B77" s="4" t="s">
        <v>57</v>
      </c>
      <c r="E77" s="5">
        <v>1091</v>
      </c>
      <c r="G77" s="5">
        <v>1625</v>
      </c>
      <c r="I77" s="5">
        <f t="shared" si="0"/>
        <v>-534</v>
      </c>
    </row>
    <row r="78" spans="1:9" x14ac:dyDescent="0.25">
      <c r="B78" s="4" t="s">
        <v>11</v>
      </c>
      <c r="E78" s="5">
        <v>1829</v>
      </c>
      <c r="G78" s="5">
        <v>1820</v>
      </c>
      <c r="I78" s="5">
        <f t="shared" si="0"/>
        <v>9</v>
      </c>
    </row>
    <row r="79" spans="1:9" x14ac:dyDescent="0.25">
      <c r="B79" s="24" t="s">
        <v>68</v>
      </c>
      <c r="E79" s="5">
        <v>0</v>
      </c>
      <c r="G79" s="5">
        <v>0</v>
      </c>
      <c r="I79" s="5">
        <f t="shared" si="0"/>
        <v>0</v>
      </c>
    </row>
    <row r="80" spans="1:9" x14ac:dyDescent="0.25">
      <c r="B80" s="24" t="s">
        <v>69</v>
      </c>
      <c r="E80" s="5">
        <v>0</v>
      </c>
      <c r="G80" s="5">
        <v>0</v>
      </c>
      <c r="I80" s="5">
        <f t="shared" si="0"/>
        <v>0</v>
      </c>
    </row>
    <row r="81" spans="1:9" x14ac:dyDescent="0.25">
      <c r="B81" s="24" t="s">
        <v>77</v>
      </c>
      <c r="E81" s="5">
        <v>48</v>
      </c>
      <c r="G81" s="5">
        <v>90.5</v>
      </c>
      <c r="I81" s="5">
        <f t="shared" si="0"/>
        <v>-42.5</v>
      </c>
    </row>
    <row r="82" spans="1:9" x14ac:dyDescent="0.25">
      <c r="B82" s="4" t="s">
        <v>2</v>
      </c>
      <c r="E82" s="5">
        <v>2045</v>
      </c>
      <c r="G82" s="5">
        <v>1244.5999999999999</v>
      </c>
      <c r="I82" s="5">
        <f t="shared" si="0"/>
        <v>800.40000000000009</v>
      </c>
    </row>
    <row r="83" spans="1:9" x14ac:dyDescent="0.25">
      <c r="B83" s="4" t="s">
        <v>9</v>
      </c>
      <c r="E83" s="5">
        <v>2999</v>
      </c>
      <c r="G83" s="5">
        <v>3441.27</v>
      </c>
      <c r="I83" s="5">
        <f t="shared" si="0"/>
        <v>-442.27</v>
      </c>
    </row>
    <row r="84" spans="1:9" x14ac:dyDescent="0.25">
      <c r="B84" s="24" t="s">
        <v>71</v>
      </c>
      <c r="E84" s="5">
        <v>0</v>
      </c>
      <c r="G84" s="5">
        <v>0</v>
      </c>
      <c r="I84" s="5">
        <f t="shared" si="0"/>
        <v>0</v>
      </c>
    </row>
    <row r="85" spans="1:9" x14ac:dyDescent="0.25">
      <c r="B85" s="24" t="s">
        <v>70</v>
      </c>
      <c r="E85" s="5">
        <v>3230</v>
      </c>
      <c r="G85" s="5">
        <v>2686</v>
      </c>
      <c r="I85" s="5">
        <f t="shared" si="0"/>
        <v>544</v>
      </c>
    </row>
    <row r="86" spans="1:9" x14ac:dyDescent="0.25">
      <c r="B86" s="24" t="s">
        <v>63</v>
      </c>
      <c r="E86" s="5">
        <v>40</v>
      </c>
      <c r="G86" s="5">
        <v>0</v>
      </c>
      <c r="I86" s="5">
        <f>+E86-G86</f>
        <v>40</v>
      </c>
    </row>
    <row r="87" spans="1:9" x14ac:dyDescent="0.25">
      <c r="B87" s="4" t="s">
        <v>10</v>
      </c>
      <c r="E87" s="5">
        <v>303.5</v>
      </c>
      <c r="G87" s="5">
        <v>0</v>
      </c>
      <c r="I87" s="5">
        <f t="shared" si="0"/>
        <v>303.5</v>
      </c>
    </row>
    <row r="89" spans="1:9" ht="13" x14ac:dyDescent="0.3">
      <c r="B89" s="1" t="s">
        <v>38</v>
      </c>
      <c r="E89" s="17">
        <f>SUM(E76:E88)</f>
        <v>13384.5</v>
      </c>
      <c r="G89" s="17">
        <f>SUM(G76:G88)</f>
        <v>12727.37</v>
      </c>
      <c r="I89" s="17">
        <f>SUM(I76:I88)</f>
        <v>657.13000000000011</v>
      </c>
    </row>
    <row r="90" spans="1:9" x14ac:dyDescent="0.25">
      <c r="E90" s="5"/>
      <c r="G90" s="5"/>
      <c r="I90" s="5"/>
    </row>
    <row r="91" spans="1:9" x14ac:dyDescent="0.25">
      <c r="E91" s="5"/>
      <c r="G91" s="5"/>
      <c r="I91" s="5"/>
    </row>
    <row r="92" spans="1:9" x14ac:dyDescent="0.25">
      <c r="E92" s="5"/>
      <c r="G92" s="5"/>
      <c r="I92" s="5"/>
    </row>
    <row r="95" spans="1:9" ht="13" x14ac:dyDescent="0.3">
      <c r="A95" s="12" t="s">
        <v>39</v>
      </c>
      <c r="B95" s="1" t="s">
        <v>67</v>
      </c>
      <c r="E95" s="8"/>
      <c r="F95" s="8"/>
      <c r="G95" s="8"/>
      <c r="H95" s="8"/>
      <c r="I95" s="6" t="s">
        <v>35</v>
      </c>
    </row>
    <row r="96" spans="1:9" ht="13" x14ac:dyDescent="0.3">
      <c r="E96" s="6" t="s">
        <v>12</v>
      </c>
      <c r="F96" s="8"/>
      <c r="G96" s="6" t="s">
        <v>13</v>
      </c>
      <c r="H96" s="8"/>
      <c r="I96" s="22" t="s">
        <v>36</v>
      </c>
    </row>
    <row r="97" spans="2:9" ht="13" x14ac:dyDescent="0.3">
      <c r="B97" s="1"/>
      <c r="E97" s="6" t="s">
        <v>19</v>
      </c>
      <c r="G97" s="6" t="s">
        <v>19</v>
      </c>
      <c r="I97" s="6" t="s">
        <v>19</v>
      </c>
    </row>
    <row r="98" spans="2:9" x14ac:dyDescent="0.25">
      <c r="B98" s="4" t="s">
        <v>37</v>
      </c>
      <c r="E98" s="5">
        <v>1071</v>
      </c>
      <c r="G98" s="5">
        <v>1107.5</v>
      </c>
      <c r="I98" s="5">
        <f t="shared" ref="I98:I106" si="1">+E98-G98</f>
        <v>-36.5</v>
      </c>
    </row>
    <row r="99" spans="2:9" x14ac:dyDescent="0.25">
      <c r="B99" s="4" t="s">
        <v>57</v>
      </c>
      <c r="E99" s="5">
        <v>873.2</v>
      </c>
      <c r="G99" s="5">
        <v>1228</v>
      </c>
      <c r="I99" s="5">
        <f t="shared" si="1"/>
        <v>-354.79999999999995</v>
      </c>
    </row>
    <row r="100" spans="2:9" x14ac:dyDescent="0.25">
      <c r="B100" s="4" t="s">
        <v>11</v>
      </c>
      <c r="E100" s="5">
        <v>1151</v>
      </c>
      <c r="G100" s="5">
        <v>1112.5</v>
      </c>
      <c r="I100" s="5">
        <f t="shared" si="1"/>
        <v>38.5</v>
      </c>
    </row>
    <row r="101" spans="2:9" x14ac:dyDescent="0.25">
      <c r="B101" s="24" t="s">
        <v>68</v>
      </c>
      <c r="E101" s="5">
        <v>112</v>
      </c>
      <c r="G101" s="5">
        <v>141.1</v>
      </c>
      <c r="I101" s="5">
        <f t="shared" si="1"/>
        <v>-29.099999999999994</v>
      </c>
    </row>
    <row r="102" spans="2:9" x14ac:dyDescent="0.25">
      <c r="B102" s="24" t="s">
        <v>69</v>
      </c>
      <c r="E102" s="5">
        <v>80</v>
      </c>
      <c r="G102" s="5">
        <v>108.6</v>
      </c>
      <c r="I102" s="5">
        <f t="shared" si="1"/>
        <v>-28.599999999999994</v>
      </c>
    </row>
    <row r="103" spans="2:9" x14ac:dyDescent="0.25">
      <c r="B103" s="4" t="s">
        <v>2</v>
      </c>
      <c r="E103" s="5">
        <v>0</v>
      </c>
      <c r="G103" s="5">
        <v>0</v>
      </c>
      <c r="I103" s="5">
        <f t="shared" si="1"/>
        <v>0</v>
      </c>
    </row>
    <row r="104" spans="2:9" x14ac:dyDescent="0.25">
      <c r="B104" s="4" t="s">
        <v>9</v>
      </c>
      <c r="E104" s="5">
        <v>0</v>
      </c>
      <c r="G104" s="5">
        <v>0</v>
      </c>
      <c r="I104" s="5">
        <f t="shared" si="1"/>
        <v>0</v>
      </c>
    </row>
    <row r="105" spans="2:9" x14ac:dyDescent="0.25">
      <c r="B105" s="24" t="s">
        <v>71</v>
      </c>
      <c r="E105" s="5">
        <v>0</v>
      </c>
      <c r="G105" s="5">
        <v>18.64</v>
      </c>
      <c r="I105" s="5">
        <f t="shared" si="1"/>
        <v>-18.64</v>
      </c>
    </row>
    <row r="106" spans="2:9" x14ac:dyDescent="0.25">
      <c r="B106" s="24" t="s">
        <v>70</v>
      </c>
      <c r="E106" s="5">
        <v>2995</v>
      </c>
      <c r="G106" s="5">
        <v>2790.53</v>
      </c>
      <c r="I106" s="5">
        <f t="shared" si="1"/>
        <v>204.4699999999998</v>
      </c>
    </row>
    <row r="107" spans="2:9" x14ac:dyDescent="0.25">
      <c r="B107" s="24" t="s">
        <v>63</v>
      </c>
      <c r="E107" s="5">
        <v>202.5</v>
      </c>
      <c r="G107" s="5">
        <v>0</v>
      </c>
      <c r="I107" s="5">
        <f>+E107-G107</f>
        <v>202.5</v>
      </c>
    </row>
    <row r="108" spans="2:9" x14ac:dyDescent="0.25">
      <c r="B108" s="4" t="s">
        <v>10</v>
      </c>
      <c r="E108" s="5">
        <v>657.93</v>
      </c>
      <c r="G108" s="5">
        <v>0</v>
      </c>
      <c r="I108" s="5">
        <f t="shared" ref="I108" si="2">+E108-G108</f>
        <v>657.93</v>
      </c>
    </row>
    <row r="110" spans="2:9" ht="13" x14ac:dyDescent="0.3">
      <c r="B110" s="1" t="s">
        <v>38</v>
      </c>
      <c r="E110" s="17">
        <f>SUM(E98:E109)</f>
        <v>7142.63</v>
      </c>
      <c r="G110" s="17">
        <f>SUM(G98:G109)</f>
        <v>6506.87</v>
      </c>
      <c r="I110" s="17">
        <f>SUM(I98:I109)</f>
        <v>635.75999999999976</v>
      </c>
    </row>
    <row r="111" spans="2:9" ht="13" x14ac:dyDescent="0.3">
      <c r="B111" s="1"/>
      <c r="E111" s="2"/>
      <c r="F111" s="2"/>
      <c r="G111" s="2"/>
      <c r="H111" s="2"/>
      <c r="I111" s="2"/>
    </row>
    <row r="113" spans="1:9" ht="13" x14ac:dyDescent="0.3">
      <c r="B113" s="1"/>
      <c r="E113" s="2"/>
      <c r="F113" s="2"/>
      <c r="G113" s="2"/>
      <c r="H113" s="2"/>
      <c r="I113" s="2"/>
    </row>
    <row r="114" spans="1:9" ht="13" x14ac:dyDescent="0.3">
      <c r="B114" s="1"/>
      <c r="E114" s="2"/>
      <c r="F114" s="2"/>
      <c r="G114" s="2"/>
      <c r="H114" s="2"/>
      <c r="I114" s="2"/>
    </row>
    <row r="115" spans="1:9" ht="13" x14ac:dyDescent="0.3">
      <c r="B115" s="1"/>
      <c r="E115" s="2"/>
      <c r="F115" s="2"/>
      <c r="G115" s="2"/>
      <c r="H115" s="2"/>
      <c r="I115" s="2"/>
    </row>
    <row r="116" spans="1:9" ht="13" x14ac:dyDescent="0.3">
      <c r="B116" s="1"/>
      <c r="E116" s="2"/>
      <c r="F116" s="2"/>
      <c r="G116" s="2"/>
      <c r="H116" s="2"/>
      <c r="I116" s="8" t="s">
        <v>40</v>
      </c>
    </row>
    <row r="117" spans="1:9" ht="13" x14ac:dyDescent="0.3">
      <c r="B117" s="1"/>
      <c r="E117" s="2"/>
      <c r="F117" s="2"/>
      <c r="G117" s="2"/>
      <c r="H117" s="2"/>
      <c r="I117" s="8"/>
    </row>
    <row r="118" spans="1:9" ht="13" x14ac:dyDescent="0.3">
      <c r="B118" s="1"/>
      <c r="E118" s="2"/>
      <c r="F118" s="2"/>
      <c r="G118" s="2"/>
      <c r="H118" s="2"/>
      <c r="I118" s="2"/>
    </row>
    <row r="119" spans="1:9" ht="13" x14ac:dyDescent="0.3">
      <c r="A119" s="1" t="s">
        <v>14</v>
      </c>
    </row>
    <row r="121" spans="1:9" ht="13" x14ac:dyDescent="0.3">
      <c r="A121" s="1" t="s">
        <v>78</v>
      </c>
      <c r="D121" s="1"/>
    </row>
    <row r="124" spans="1:9" ht="13" x14ac:dyDescent="0.3">
      <c r="A124" s="1" t="s">
        <v>41</v>
      </c>
      <c r="C124" s="8"/>
      <c r="D124" s="8"/>
      <c r="E124" s="8"/>
      <c r="F124" s="8"/>
      <c r="G124" s="6" t="s">
        <v>75</v>
      </c>
      <c r="H124" s="10"/>
      <c r="I124" s="6" t="s">
        <v>66</v>
      </c>
    </row>
    <row r="125" spans="1:9" ht="13" x14ac:dyDescent="0.3">
      <c r="C125" s="10"/>
      <c r="E125" s="10"/>
      <c r="G125" s="6" t="s">
        <v>19</v>
      </c>
      <c r="I125" s="6" t="s">
        <v>19</v>
      </c>
    </row>
    <row r="126" spans="1:9" x14ac:dyDescent="0.25">
      <c r="H126" s="2"/>
    </row>
    <row r="127" spans="1:9" x14ac:dyDescent="0.25">
      <c r="B127" t="s">
        <v>3</v>
      </c>
      <c r="G127" s="5">
        <v>32.4</v>
      </c>
      <c r="H127" s="2"/>
      <c r="I127" s="5">
        <v>25.8</v>
      </c>
    </row>
    <row r="128" spans="1:9" x14ac:dyDescent="0.25">
      <c r="B128" t="s">
        <v>42</v>
      </c>
      <c r="E128" s="18"/>
      <c r="G128" s="5">
        <v>6</v>
      </c>
      <c r="H128" s="2"/>
      <c r="I128" s="5">
        <f>143.72-50.09</f>
        <v>93.63</v>
      </c>
    </row>
    <row r="129" spans="1:9" x14ac:dyDescent="0.25">
      <c r="B129" t="s">
        <v>45</v>
      </c>
      <c r="C129" s="18"/>
      <c r="E129" s="18"/>
      <c r="G129" s="5">
        <v>116</v>
      </c>
      <c r="H129" s="2"/>
      <c r="I129" s="5">
        <v>155</v>
      </c>
    </row>
    <row r="130" spans="1:9" x14ac:dyDescent="0.25">
      <c r="B130" t="s">
        <v>46</v>
      </c>
      <c r="E130" s="18"/>
      <c r="G130" s="5">
        <v>100</v>
      </c>
      <c r="H130" s="2"/>
      <c r="I130" s="5">
        <v>163.1</v>
      </c>
    </row>
    <row r="131" spans="1:9" x14ac:dyDescent="0.25">
      <c r="B131" t="s">
        <v>47</v>
      </c>
      <c r="C131" s="18"/>
      <c r="E131" s="18"/>
      <c r="G131" s="5">
        <v>40</v>
      </c>
      <c r="H131" s="2"/>
      <c r="I131" s="5">
        <v>40</v>
      </c>
    </row>
    <row r="132" spans="1:9" x14ac:dyDescent="0.25">
      <c r="B132" s="24" t="s">
        <v>72</v>
      </c>
      <c r="C132" s="18"/>
      <c r="E132" s="18"/>
      <c r="G132" s="5">
        <v>0</v>
      </c>
      <c r="H132" s="2"/>
      <c r="I132" s="5">
        <v>36</v>
      </c>
    </row>
    <row r="133" spans="1:9" x14ac:dyDescent="0.25">
      <c r="B133" s="24" t="s">
        <v>81</v>
      </c>
      <c r="C133" s="24" t="s">
        <v>73</v>
      </c>
      <c r="E133" s="18"/>
      <c r="G133" s="5">
        <v>0</v>
      </c>
      <c r="H133" s="2"/>
      <c r="I133" s="5">
        <v>37.979999999999997</v>
      </c>
    </row>
    <row r="134" spans="1:9" x14ac:dyDescent="0.25">
      <c r="B134" s="24" t="s">
        <v>82</v>
      </c>
      <c r="C134" s="24" t="s">
        <v>79</v>
      </c>
      <c r="E134" s="18"/>
      <c r="G134" s="5">
        <v>23</v>
      </c>
      <c r="H134" s="2"/>
      <c r="I134" s="5">
        <v>0</v>
      </c>
    </row>
    <row r="135" spans="1:9" x14ac:dyDescent="0.25">
      <c r="C135" s="18"/>
      <c r="E135" s="18"/>
      <c r="G135" s="5"/>
      <c r="H135" s="2"/>
      <c r="I135" s="5"/>
    </row>
    <row r="136" spans="1:9" ht="13" x14ac:dyDescent="0.3">
      <c r="B136" s="1" t="s">
        <v>59</v>
      </c>
      <c r="E136" s="18"/>
      <c r="G136" s="17">
        <f>SUM(G127:G135)</f>
        <v>317.39999999999998</v>
      </c>
      <c r="H136" s="2"/>
      <c r="I136" s="17">
        <f>SUM(I127:I135)</f>
        <v>551.51</v>
      </c>
    </row>
    <row r="138" spans="1:9" x14ac:dyDescent="0.25">
      <c r="C138" s="18"/>
    </row>
    <row r="141" spans="1:9" ht="13" x14ac:dyDescent="0.3">
      <c r="A141" s="1" t="s">
        <v>48</v>
      </c>
      <c r="C141" s="8"/>
      <c r="D141" s="8"/>
      <c r="E141" s="8"/>
      <c r="F141" s="8"/>
      <c r="G141" s="6" t="s">
        <v>75</v>
      </c>
      <c r="H141" s="10"/>
      <c r="I141" s="6" t="s">
        <v>66</v>
      </c>
    </row>
    <row r="142" spans="1:9" ht="13" x14ac:dyDescent="0.3">
      <c r="C142" s="10"/>
      <c r="E142" s="10"/>
      <c r="G142" s="6" t="s">
        <v>19</v>
      </c>
      <c r="I142" s="6" t="s">
        <v>19</v>
      </c>
    </row>
    <row r="143" spans="1:9" ht="13" x14ac:dyDescent="0.3">
      <c r="C143" s="10"/>
      <c r="E143" s="10"/>
      <c r="G143" s="6"/>
      <c r="I143" s="10"/>
    </row>
    <row r="144" spans="1:9" x14ac:dyDescent="0.25">
      <c r="B144" s="4" t="s">
        <v>44</v>
      </c>
      <c r="G144" s="5">
        <v>425</v>
      </c>
      <c r="H144" s="2"/>
      <c r="I144" s="5">
        <v>425</v>
      </c>
    </row>
    <row r="145" spans="1:9" x14ac:dyDescent="0.25">
      <c r="B145" s="4" t="s">
        <v>43</v>
      </c>
      <c r="G145" s="5">
        <v>0</v>
      </c>
      <c r="H145" s="2"/>
      <c r="I145" s="5">
        <v>0</v>
      </c>
    </row>
    <row r="146" spans="1:9" x14ac:dyDescent="0.25">
      <c r="B146" s="24" t="s">
        <v>64</v>
      </c>
      <c r="G146" s="5">
        <f>25+25+25+28+28</f>
        <v>131</v>
      </c>
      <c r="H146" s="2"/>
      <c r="I146" s="5">
        <v>202.34</v>
      </c>
    </row>
    <row r="147" spans="1:9" x14ac:dyDescent="0.25">
      <c r="B147" t="s">
        <v>58</v>
      </c>
      <c r="G147" s="5">
        <f>52.27+3.5+33.75</f>
        <v>89.52000000000001</v>
      </c>
      <c r="I147" s="5">
        <v>78.7</v>
      </c>
    </row>
    <row r="148" spans="1:9" ht="13" hidden="1" x14ac:dyDescent="0.3">
      <c r="B148" s="4" t="s">
        <v>49</v>
      </c>
      <c r="C148" s="10"/>
      <c r="E148" s="10"/>
      <c r="G148" s="5"/>
      <c r="I148" s="5">
        <v>0</v>
      </c>
    </row>
    <row r="150" spans="1:9" ht="13" x14ac:dyDescent="0.3">
      <c r="B150" s="1" t="s">
        <v>60</v>
      </c>
      <c r="C150" s="18"/>
      <c r="E150" s="18"/>
      <c r="G150" s="17">
        <f>SUM(G144:G149)</f>
        <v>645.52</v>
      </c>
      <c r="H150" s="2"/>
      <c r="I150" s="17">
        <f>SUM(I144:I149)</f>
        <v>706.04000000000008</v>
      </c>
    </row>
    <row r="153" spans="1:9" ht="13" x14ac:dyDescent="0.3">
      <c r="A153" s="12" t="s">
        <v>50</v>
      </c>
      <c r="G153" s="6" t="s">
        <v>75</v>
      </c>
      <c r="H153" s="10"/>
      <c r="I153" s="6" t="s">
        <v>66</v>
      </c>
    </row>
    <row r="154" spans="1:9" ht="13" x14ac:dyDescent="0.3">
      <c r="B154" s="4" t="s">
        <v>7</v>
      </c>
      <c r="E154" s="6"/>
      <c r="G154" s="6" t="s">
        <v>19</v>
      </c>
      <c r="I154" s="6" t="s">
        <v>19</v>
      </c>
    </row>
    <row r="155" spans="1:9" ht="13" x14ac:dyDescent="0.3">
      <c r="B155" s="4"/>
      <c r="E155" s="6"/>
      <c r="G155" s="6"/>
      <c r="I155" s="6"/>
    </row>
    <row r="156" spans="1:9" ht="13" x14ac:dyDescent="0.3">
      <c r="B156" s="4" t="s">
        <v>51</v>
      </c>
      <c r="E156" s="6"/>
      <c r="G156" s="9">
        <v>250.62</v>
      </c>
      <c r="I156" s="9">
        <v>1995.32</v>
      </c>
    </row>
    <row r="157" spans="1:9" x14ac:dyDescent="0.25">
      <c r="B157" s="4" t="s">
        <v>52</v>
      </c>
      <c r="E157" s="5"/>
      <c r="G157" s="20">
        <v>0</v>
      </c>
      <c r="I157" s="20">
        <v>0</v>
      </c>
    </row>
    <row r="158" spans="1:9" x14ac:dyDescent="0.25">
      <c r="G158">
        <f>SUM(G156:G157)</f>
        <v>250.62</v>
      </c>
      <c r="I158">
        <f>SUM(I156:I157)</f>
        <v>1995.32</v>
      </c>
    </row>
    <row r="159" spans="1:9" x14ac:dyDescent="0.25">
      <c r="B159" s="4" t="s">
        <v>53</v>
      </c>
      <c r="E159" s="2"/>
      <c r="G159" s="21">
        <v>9000</v>
      </c>
      <c r="I159" s="21">
        <v>7000</v>
      </c>
    </row>
    <row r="161" spans="2:9" x14ac:dyDescent="0.25">
      <c r="B161" s="4" t="s">
        <v>54</v>
      </c>
      <c r="E161" s="5"/>
      <c r="G161">
        <f>SUM(G158:G159)</f>
        <v>9250.6200000000008</v>
      </c>
      <c r="I161">
        <f>SUM(I158:I159)</f>
        <v>8995.32</v>
      </c>
    </row>
    <row r="162" spans="2:9" x14ac:dyDescent="0.25">
      <c r="B162" s="4" t="s">
        <v>8</v>
      </c>
      <c r="E162" s="5"/>
      <c r="G162" s="5">
        <v>57.79</v>
      </c>
      <c r="I162" s="5">
        <v>62.88</v>
      </c>
    </row>
    <row r="163" spans="2:9" x14ac:dyDescent="0.25">
      <c r="B163" s="24" t="s">
        <v>65</v>
      </c>
      <c r="E163" s="5"/>
      <c r="G163" s="5">
        <v>35</v>
      </c>
      <c r="I163" s="5">
        <v>35</v>
      </c>
    </row>
    <row r="165" spans="2:9" ht="13" x14ac:dyDescent="0.3">
      <c r="B165" s="1" t="s">
        <v>55</v>
      </c>
      <c r="E165" s="3"/>
      <c r="G165" s="17">
        <f>SUM(G161:G164)</f>
        <v>9343.4100000000017</v>
      </c>
      <c r="I165" s="17">
        <f>SUM(I161:I164)</f>
        <v>9093.1999999999989</v>
      </c>
    </row>
    <row r="167" spans="2:9" x14ac:dyDescent="0.25">
      <c r="B167" s="4" t="s">
        <v>56</v>
      </c>
      <c r="E16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 Accounts Pages 3-5</vt:lpstr>
    </vt:vector>
  </TitlesOfParts>
  <Company>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Lord</dc:creator>
  <cp:lastModifiedBy>Judith Borup</cp:lastModifiedBy>
  <cp:lastPrinted>2023-06-19T07:10:21Z</cp:lastPrinted>
  <dcterms:created xsi:type="dcterms:W3CDTF">2009-02-15T17:05:50Z</dcterms:created>
  <dcterms:modified xsi:type="dcterms:W3CDTF">2023-08-17T13:33:56Z</dcterms:modified>
</cp:coreProperties>
</file>